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Users\manashati\Desktop\"/>
    </mc:Choice>
  </mc:AlternateContent>
  <bookViews>
    <workbookView xWindow="0" yWindow="0" windowWidth="20490" windowHeight="7530"/>
  </bookViews>
  <sheets>
    <sheet name="Price Bid(BoQ)" sheetId="1" r:id="rId1"/>
    <sheet name="Sheet2" sheetId="2" r:id="rId2"/>
    <sheet name="Sheet3" sheetId="3" r:id="rId3"/>
  </sheets>
  <definedNames>
    <definedName name="_xlnm.Print_Area" localSheetId="0">'Price Bid(BoQ)'!$A$1:$H$32</definedName>
  </definedNames>
  <calcPr calcId="171027"/>
</workbook>
</file>

<file path=xl/calcChain.xml><?xml version="1.0" encoding="utf-8"?>
<calcChain xmlns="http://schemas.openxmlformats.org/spreadsheetml/2006/main">
  <c r="H25" i="1" l="1"/>
  <c r="H23" i="1"/>
  <c r="H4" i="1"/>
  <c r="H3" i="1"/>
  <c r="H21" i="1" l="1"/>
  <c r="H20" i="1"/>
  <c r="G19" i="1" l="1"/>
  <c r="H19" i="1" s="1"/>
  <c r="G8" i="1"/>
  <c r="H8" i="1" s="1"/>
  <c r="G18" i="1"/>
  <c r="H18" i="1" s="1"/>
  <c r="G5" i="1"/>
  <c r="G7" i="1"/>
  <c r="H7" i="1" s="1"/>
  <c r="G16" i="1"/>
  <c r="H16" i="1" s="1"/>
  <c r="G17" i="1"/>
  <c r="E17" i="1"/>
  <c r="G6" i="1"/>
  <c r="H6" i="1" s="1"/>
  <c r="G12" i="1"/>
  <c r="G13" i="1"/>
  <c r="H17" i="1" l="1"/>
  <c r="G11" i="1" l="1"/>
  <c r="H11" i="1" s="1"/>
  <c r="H15" i="1"/>
  <c r="H14" i="1"/>
  <c r="H13" i="1"/>
  <c r="H12" i="1"/>
  <c r="H5" i="1"/>
  <c r="H9" i="1" s="1"/>
</calcChain>
</file>

<file path=xl/comments1.xml><?xml version="1.0" encoding="utf-8"?>
<comments xmlns="http://schemas.openxmlformats.org/spreadsheetml/2006/main">
  <authors>
    <author>3D Vision04</author>
    <author>3D VISION 02</author>
  </authors>
  <commentList>
    <comment ref="G5" authorId="0" shapeId="0">
      <text>
        <r>
          <rPr>
            <b/>
            <sz val="9"/>
            <color indexed="81"/>
            <rFont val="Tahoma"/>
            <family val="2"/>
          </rPr>
          <t>3D Vision04:</t>
        </r>
        <r>
          <rPr>
            <sz val="9"/>
            <color indexed="81"/>
            <rFont val="Tahoma"/>
            <family val="2"/>
          </rPr>
          <t xml:space="preserve">
4 floors each with 6 vent of size 1m X1.35m 
4x6x1x1.35 and 1 no fixed window at terrace battery room @ 8KG per Sqm </t>
        </r>
      </text>
    </comment>
    <comment ref="F6" authorId="0" shapeId="0">
      <text>
        <r>
          <rPr>
            <b/>
            <sz val="9"/>
            <color indexed="81"/>
            <rFont val="Tahoma"/>
            <family val="2"/>
          </rPr>
          <t>3D Vision04:</t>
        </r>
        <r>
          <rPr>
            <sz val="9"/>
            <color indexed="81"/>
            <rFont val="Tahoma"/>
            <family val="2"/>
          </rPr>
          <t xml:space="preserve">
@ Rs.350 per Kg 
</t>
        </r>
      </text>
    </comment>
    <comment ref="G7" authorId="1" shapeId="0">
      <text>
        <r>
          <rPr>
            <b/>
            <sz val="9"/>
            <color indexed="81"/>
            <rFont val="Tahoma"/>
            <family val="2"/>
          </rPr>
          <t>3D VISION 02:</t>
        </r>
        <r>
          <rPr>
            <sz val="9"/>
            <color indexed="81"/>
            <rFont val="Tahoma"/>
            <family val="2"/>
          </rPr>
          <t xml:space="preserve">
1no window at terrace battery room. 1.2m X 1.35m</t>
        </r>
      </text>
    </comment>
    <comment ref="F13" authorId="0" shapeId="0">
      <text>
        <r>
          <rPr>
            <b/>
            <sz val="9"/>
            <color indexed="81"/>
            <rFont val="Tahoma"/>
            <charset val="1"/>
          </rPr>
          <t>3D Vision04:</t>
        </r>
        <r>
          <rPr>
            <sz val="9"/>
            <color indexed="81"/>
            <rFont val="Tahoma"/>
            <charset val="1"/>
          </rPr>
          <t xml:space="preserve">
Rate taken from Indiamart</t>
        </r>
      </text>
    </comment>
    <comment ref="G16" authorId="0" shapeId="0">
      <text>
        <r>
          <rPr>
            <b/>
            <sz val="9"/>
            <color indexed="81"/>
            <rFont val="Tahoma"/>
            <family val="2"/>
          </rPr>
          <t>3D Vision04:</t>
        </r>
        <r>
          <rPr>
            <sz val="9"/>
            <color indexed="81"/>
            <rFont val="Tahoma"/>
            <family val="2"/>
          </rPr>
          <t xml:space="preserve">
stilt to fourth floor excluding toilet wall</t>
        </r>
      </text>
    </comment>
    <comment ref="G18" authorId="1" shapeId="0">
      <text>
        <r>
          <rPr>
            <b/>
            <sz val="9"/>
            <color indexed="81"/>
            <rFont val="Tahoma"/>
            <family val="2"/>
          </rPr>
          <t>3D VISION 02:</t>
        </r>
        <r>
          <rPr>
            <sz val="9"/>
            <color indexed="81"/>
            <rFont val="Tahoma"/>
            <family val="2"/>
          </rPr>
          <t xml:space="preserve">
water proofiong to the both side wall of staircase sharing with the guest house. 2 floors height.</t>
        </r>
      </text>
    </comment>
    <comment ref="G19" authorId="1" shapeId="0">
      <text>
        <r>
          <rPr>
            <b/>
            <sz val="9"/>
            <color indexed="81"/>
            <rFont val="Tahoma"/>
            <family val="2"/>
          </rPr>
          <t>3D VISION 02:</t>
        </r>
        <r>
          <rPr>
            <sz val="9"/>
            <color indexed="81"/>
            <rFont val="Tahoma"/>
            <family val="2"/>
          </rPr>
          <t xml:space="preserve">
to the roof surface of staircae head room and aprt of the roof area where water tanks are palced.</t>
        </r>
      </text>
    </comment>
  </commentList>
</comments>
</file>

<file path=xl/sharedStrings.xml><?xml version="1.0" encoding="utf-8"?>
<sst xmlns="http://schemas.openxmlformats.org/spreadsheetml/2006/main" count="61" uniqueCount="50">
  <si>
    <t>Sl. No.</t>
  </si>
  <si>
    <t>Code
No.</t>
  </si>
  <si>
    <t>Description of items</t>
  </si>
  <si>
    <t>Unit</t>
  </si>
  <si>
    <t>Rate 
(DSR)</t>
  </si>
  <si>
    <t>Qty</t>
  </si>
  <si>
    <t>Dismantling aluminium/ Gypsum partitions, doors, windows, fixed glazing and false ceiling including disposal of unserviceable material and stacking of serviceable material with in 50 meters lead as directed by Engineer-in-charge.</t>
  </si>
  <si>
    <t>L.S.</t>
  </si>
  <si>
    <t xml:space="preserve">Amount
</t>
  </si>
  <si>
    <t>Sqm</t>
  </si>
  <si>
    <t>Designing, fabricating, testing, installing and fixing in position Curtain Wall with Aluminium Composite Panel Cladding, with open grooves for linear as well as curvilinear portions of the building , for all heights and all levels etc. including: (a) Structural analysis &amp; design and preparation of shop drawings for pressure equalisation or rain screen principle as required, proper drainage of water to make it watertight including checking of all the structural and functional design. (b) Providing, fabricating and supplying and fixing panels of aluminium composite panel cladding in pan shape in metalic colour of approved shades made out of 4mm thick aluminium composite panel material consisting of 3mm thick FR grade mineral core sandwiched between two Aluminium sheets (each 0.5mm thick). The aluminium composite panel cladding sheet shall be coil coated, with Kynar 500 based PVDF / Lumiflon based fluoropolymer resin coating of approved colour and shade on face # 1 and polymer (Service) coating on face # 2 as specified using stainless steel screws, nuts, bolts, washers, cleats, weather silicone sealant, backer rods etc.(c) The fastening brackets of Aluminium alloy 6005 T5 / MS with Hot Dip Galvanised with serrations and serrated washers to arrest the wind load movement, fasteners, SS 316 Pins and anchor bolts of approved make in SS 316, Nylon separators to prevent bi-metallic contacts all complete required to perform as per specification and drawing The item includes cost of all material &amp; labour component, the cost of all mock ups at site, cost of all samples of the individual components for testing in an approved laboratory, field tests on the assembled working curtain wall with aluminium composite panel cladding, cleaning and protection of the curtain wall with aluminium composite panel cladding till the handing over of the building for occupation. Base frame work for ACP cladding is payable under the relevant aluminium item.s The Contractor shall provide curtain wall with aluminium composite panel cladding, having all the performance characteristics all complete, as per the Architectural drawings, as per item description, as specified, as per the approved shop drawings and as directed by the Engineer-in-Charge. However, for the purpose of payment, only the actual area on the external face of the curtain wall with Aluminum Composite Panel Cladding (including width of groove) shall be measured in sqm. up to two decimal places.</t>
  </si>
  <si>
    <t xml:space="preserve"> Polyester powder coated aluminium (minimum thickness of polyester powder coating 50 micron)</t>
  </si>
  <si>
    <t>21.1.1.3</t>
  </si>
  <si>
    <t>Kg</t>
  </si>
  <si>
    <t>Filling the gap in between aluminium frame &amp; adjacent RCC/ Brick/ Stone work by providing weather silicon sealant over backer rod of approved quality as per architectural drawings and direction of Engineer-in-charge complete.</t>
  </si>
  <si>
    <t>21.8.1</t>
  </si>
  <si>
    <t>Meter</t>
  </si>
  <si>
    <t>10.6.1</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</si>
  <si>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 80x1.25 mm M.S. laths with 1.25 mm thick top cover</t>
  </si>
  <si>
    <t xml:space="preserve">Providing and fixing of louvers for exhaust fan </t>
  </si>
  <si>
    <t xml:space="preserve">13.37.1 </t>
  </si>
  <si>
    <t xml:space="preserve">13.45.1 </t>
  </si>
  <si>
    <t>Finishing walls with textured exterior paint of required shade :                      New work (Two or more coats applied @ 3.28 ltr/10 sqm) over and including priming coat of exterior primer applied @ 2.20kg/10 sqm</t>
  </si>
  <si>
    <t>Rate (Non DSR)</t>
  </si>
  <si>
    <t>KG</t>
  </si>
  <si>
    <t>Providing and fixing stainless steel door on terrace @ 20Kg per Sqm. (this includes Door frame, door as per the drawing with flats on both side to prevent intering of rainwater inside.</t>
  </si>
  <si>
    <t>Wall painting with plastic emulsion paint of approved brand and manufacture to give an even shade.One or more coats on old work</t>
  </si>
  <si>
    <r>
      <t>Providing and fixing glazing in aluminium door, window, ventilator shutters and partitions etc. with EPDM rubber / neoprene gasket etc. complete as per the architectural drawings and the directions of engineer-in-charge (</t>
    </r>
    <r>
      <rPr>
        <b/>
        <sz val="11"/>
        <color theme="1"/>
        <rFont val="Calibri"/>
        <family val="2"/>
        <scheme val="minor"/>
      </rPr>
      <t>With float glass panes of 5 mm thickness (weight not less than 12.50 kg/sqm</t>
    </r>
    <r>
      <rPr>
        <sz val="11"/>
        <color theme="1"/>
        <rFont val="Calibri"/>
        <family val="2"/>
        <scheme val="minor"/>
      </rPr>
      <t>)</t>
    </r>
  </si>
  <si>
    <t>21.3.2</t>
  </si>
  <si>
    <t>Providing &amp; Applying polymer modified, flexible cementatious negative side waterproofing coating with elastic waterproofing polymers on interior wall plaster surface in three coats @14.35 kg /10 sqm. one coat of self priming of cementatious waterproofing polymer(dilution with water in the ratio of 1:1) and two coats of cementatious waterproofing polymer (dilution with water in the ratio of 3:1 ) after scrapping and properly cleaning the surface to remove pre-existing paint film &amp; loose particles till plaster is visible, complete in all respect as per the direction of Engineer-in-Charge.</t>
  </si>
  <si>
    <t>22.23A</t>
  </si>
  <si>
    <t xml:space="preserve">Providing and fixing false ceiling at all height including providing and fixing of frame work made of special sections, power pressed from M.S. sheets and galvanized with zinc coating of 120 gms/sqm (both side inclusive) as per IS : 277 and consisting of angle cleats of size 25 mm wide x 1.6 mm thick with flanges of 27 mm and 37mm, at 1200 mm centre to centre, one flange fixed to the ceiling with dash fastener 12.5 mm dia x 50mm long with 6mm dia bolts, other flange of cleat fixed to the angle hangers of 25x10x0.50 mm of required length with nuts &amp; bolts of required size and other end of angle hanger fixed with intermediate G.I. channels 45x15x0.9 mm running at the spacing of 1200 mm centre to centre, to which the ceiling section 0.5 mm thick bottom wedge of 80 mm with tapered flanges of 26 mm each having lips of 10.5 mm, at 450 mm centre to centre, shall be fixed in a direction perpendicular to G.I. intermediate channel with connecting clips made out of 2.64 mm dia x 230 mm long G.I. wire at
every junction, including fixing perimeter channels 0.5 mm thick 27 mm high having flanges of 20 mm and 30 mm long, the perimeter of ceiling fixed to wall/partition with the help of rawl plugs at 450 mm centre, with 25mm long dry wall screws @ 230 mm interval, including fixing of gypsum board to ceiling section and perimeter channel with the help of dry wall screws of size 3.5 x 25 mm at 230 mm c/c, including jointing and finishing  to a flush finish of tapered and square edges of the board with ecommended jointing compound , jointing tapes , finishing with jointing compound in 3 layers covering upto 150 mm on both sides of joint and two coats of primer suitable for board, all as per manufacturer's specification and also including the cost of making openings for light fittings, grills, diffusers, cutouts made with frame of perimeter channels suitably fixed, all complete as per drawings, specification and direction of the Engineer in Charge but excluding the cost of painting with </t>
  </si>
  <si>
    <t>12.45.1</t>
  </si>
  <si>
    <t>Providing and applying integral crystalline slurry of hydrophilic in nature for waterproofing treatment to the RCC structures like retaining walls of the basement, water tanks, roof slabs, podiums, reservior, sewage &amp; water treatment plant, tunnels / subway and bridge deck etc., prepared by mixing in the ratio of 5 : 2 (5 parts integral crystalline slurry : 2 parts water) for vertical surfaces and 3 : 1 (3 parts integral crystalline slurry : 1 part water) for horizontal surfaces and applying the same from negative (internal) side with the help of synthetic fiber brush. The material shall meet the requirements as specified in ACI-212-3R-2010 i.e by reducing permeability of concrete by more than 90% compared with control concrete as per DIN 1048 and resistant to 16 bar hydrostatic pressure on negative side. The crystalline slurry shall be capable of self-healing of cracks up to a width of 0.50mm. The work shall be carried out all complete as per specification and the direction of the engineer-incharge. The product performance shall carry guarantee for 10 years against any leakage.</t>
  </si>
  <si>
    <t>22.23.2</t>
  </si>
  <si>
    <t>Providing and fixing  Wallpaper on guest house longer side wall as per the direction of engineer in charge.</t>
  </si>
  <si>
    <t>Prime cost item: For other unforseen items as per client instruction to be quoted on percentage basis on cost of material items as selected by Bank &amp; Architect</t>
  </si>
  <si>
    <t>LS</t>
  </si>
  <si>
    <t>Painting with synthetic enamel paint of approved brand and manufacture of required colour to give an even shade :Two or more coats on new work over an under coat of suitable shade with ordinary paint of approved brand and manufacture. MAKE- Asian paints nerolac, Berger or equivalent.</t>
  </si>
  <si>
    <t>MR</t>
  </si>
  <si>
    <t xml:space="preserve">Renovation  of  Training Centre for SIDBI at Plot No. L/3, Jayadev Vihar, Bhubaneswar.      
</t>
  </si>
  <si>
    <t>Fabrication,Supply &amp; installation  of Portable Guard cabin of size 8ft x 6ft x 9ft (LWH) at centre including Inspection Charge, Packing &amp; Forwarding charges, Transportation charges (inclusive of Service Tax, octrai) including loading ,unloading up and Charges for supervision, Installation and commissioning charges inclusive of to &amp; fro travel, boarding , lodging and local conveyance (If applicable)to SITI Site , Bhubanwswar as per specification and drawing enclosed all complete as per direction of SITI/Architect</t>
  </si>
  <si>
    <t>Fabrication,Supply &amp; installation  of Portable Guard cabin of size 4ft x 4ft x 7ft (LWH) at centre including Inspection Charge, Packing &amp; Forwarding charges, Transportation charges (inclusive of Service Tax, octrai) including loading ,unloading up and Charges for supervision, Installation and commissioning charges inclusive of to &amp; fro travel, boarding , lodging and local conveyance (If applicable)to SITI Site , Bhubanwswar as per specification and drawing enclosed all complete as per direction of SITI/Architect</t>
  </si>
  <si>
    <r>
      <rPr>
        <b/>
        <sz val="11"/>
        <color theme="1"/>
        <rFont val="Calibri"/>
        <family val="2"/>
        <scheme val="minor"/>
      </rPr>
      <t xml:space="preserve">TOTAL -PHASE -I  </t>
    </r>
    <r>
      <rPr>
        <sz val="11"/>
        <color theme="1"/>
        <rFont val="Calibri"/>
        <family val="2"/>
        <scheme val="minor"/>
      </rPr>
      <t xml:space="preserve">                                                                                                       IN Word: Thirteen Lakh Thirty Seven thousand One hundred Seventy Two and  Twenty Threer only</t>
    </r>
  </si>
  <si>
    <r>
      <rPr>
        <b/>
        <sz val="11"/>
        <color theme="1"/>
        <rFont val="Calibri"/>
        <family val="2"/>
        <scheme val="minor"/>
      </rPr>
      <t xml:space="preserve">TOTAL -PHASE -II  </t>
    </r>
    <r>
      <rPr>
        <sz val="11"/>
        <color theme="1"/>
        <rFont val="Calibri"/>
        <family val="2"/>
        <scheme val="minor"/>
      </rPr>
      <t xml:space="preserve">                                                                                                      IN Word: Rupees Sixteen Lakh Sixty three thousand Nine hundred Eight and  Sixty four paisa only</t>
    </r>
  </si>
  <si>
    <t>GRAND TOTAL - PHASE I AND PHASE -II</t>
  </si>
  <si>
    <t>PERCENTAGE QUOTED</t>
  </si>
  <si>
    <t>GRAND TOTAL (IN FIGURES)</t>
  </si>
  <si>
    <t>GRAND TOTAL (IN WORDS)</t>
  </si>
  <si>
    <t>Note - All the amount is exclusive of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</si>
</sst>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445]\ #,##0.00"/>
    <numFmt numFmtId="167" formatCode="0.00;[Red]0.00"/>
  </numFmts>
  <fonts count="15">
    <font>
      <sz val="11"/>
      <color theme="1"/>
      <name val="Calibri"/>
      <family val="2"/>
      <scheme val="minor"/>
    </font>
    <font>
      <sz val="11"/>
      <color theme="1"/>
      <name val="Calibri"/>
      <family val="2"/>
      <scheme val="minor"/>
    </font>
    <font>
      <sz val="10"/>
      <name val="Arial"/>
    </font>
    <font>
      <sz val="10"/>
      <name val="Arial"/>
      <family val="2"/>
    </font>
    <font>
      <sz val="10"/>
      <name val="Helv"/>
      <charset val="204"/>
    </font>
    <font>
      <sz val="12"/>
      <name val="Times New Roman"/>
      <family val="1"/>
    </font>
    <font>
      <sz val="10"/>
      <color rgb="FF000000"/>
      <name val="Arial"/>
      <family val="2"/>
    </font>
    <font>
      <b/>
      <sz val="9"/>
      <color theme="1"/>
      <name val="Arial"/>
      <family val="2"/>
    </font>
    <font>
      <sz val="9"/>
      <color indexed="81"/>
      <name val="Tahoma"/>
      <family val="2"/>
    </font>
    <font>
      <b/>
      <sz val="9"/>
      <color indexed="81"/>
      <name val="Tahoma"/>
      <family val="2"/>
    </font>
    <font>
      <b/>
      <sz val="11"/>
      <color theme="1"/>
      <name val="Calibri"/>
      <family val="2"/>
      <scheme val="minor"/>
    </font>
    <font>
      <sz val="9"/>
      <color indexed="81"/>
      <name val="Tahoma"/>
      <charset val="1"/>
    </font>
    <font>
      <b/>
      <sz val="9"/>
      <color indexed="81"/>
      <name val="Tahoma"/>
      <charset val="1"/>
    </font>
    <font>
      <b/>
      <sz val="14"/>
      <name val="Arial"/>
      <family val="2"/>
    </font>
    <font>
      <b/>
      <sz val="12"/>
      <color rgb="FFFF0000"/>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9">
    <xf numFmtId="0" fontId="0" fillId="0" borderId="0"/>
    <xf numFmtId="0" fontId="2" fillId="0" borderId="0"/>
    <xf numFmtId="165" fontId="5" fillId="0" borderId="0" applyFont="0" applyFill="0" applyBorder="0" applyAlignment="0" applyProtection="0"/>
    <xf numFmtId="164" fontId="3" fillId="0" borderId="0" applyFont="0" applyFill="0" applyBorder="0" applyAlignment="0" applyProtection="0"/>
    <xf numFmtId="0" fontId="3" fillId="0" borderId="0"/>
    <xf numFmtId="0" fontId="6" fillId="0" borderId="0"/>
    <xf numFmtId="9" fontId="3" fillId="0" borderId="0" applyFont="0" applyFill="0" applyBorder="0" applyAlignment="0" applyProtection="0"/>
    <xf numFmtId="0" fontId="4"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6" fillId="0" borderId="0"/>
    <xf numFmtId="0" fontId="3" fillId="0" borderId="0"/>
    <xf numFmtId="165" fontId="3" fillId="0" borderId="0" applyFont="0" applyFill="0" applyBorder="0" applyAlignment="0" applyProtection="0"/>
    <xf numFmtId="0" fontId="3" fillId="0" borderId="0"/>
  </cellStyleXfs>
  <cellXfs count="57">
    <xf numFmtId="0" fontId="0" fillId="0" borderId="0" xfId="0"/>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justify" vertical="top"/>
    </xf>
    <xf numFmtId="0" fontId="7" fillId="0" borderId="1" xfId="0" applyFont="1" applyFill="1" applyBorder="1" applyAlignment="1">
      <alignment horizontal="justify" vertical="top" wrapText="1"/>
    </xf>
    <xf numFmtId="0" fontId="0" fillId="0" borderId="0" xfId="0" applyFill="1"/>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justify" vertical="top" wrapText="1"/>
    </xf>
    <xf numFmtId="166" fontId="0" fillId="0" borderId="1" xfId="0" applyNumberFormat="1" applyBorder="1" applyAlignment="1">
      <alignment horizontal="center" vertical="center"/>
    </xf>
    <xf numFmtId="0" fontId="0" fillId="0" borderId="1" xfId="0" applyFill="1" applyBorder="1"/>
    <xf numFmtId="0" fontId="0" fillId="0" borderId="1" xfId="0" applyBorder="1" applyAlignment="1">
      <alignment wrapText="1"/>
    </xf>
    <xf numFmtId="167" fontId="0" fillId="0" borderId="1" xfId="0" applyNumberFormat="1" applyBorder="1"/>
    <xf numFmtId="0" fontId="0" fillId="0" borderId="1" xfId="0" applyBorder="1" applyAlignment="1">
      <alignment horizontal="justify" vertical="top"/>
    </xf>
    <xf numFmtId="2" fontId="0" fillId="0" borderId="1" xfId="0" applyNumberFormat="1" applyBorder="1" applyAlignment="1">
      <alignment horizontal="center" vertical="center" wrapText="1"/>
    </xf>
    <xf numFmtId="167" fontId="0" fillId="0" borderId="1" xfId="0" applyNumberFormat="1"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167" fontId="0" fillId="0" borderId="1" xfId="0" applyNumberFormat="1" applyBorder="1" applyAlignment="1">
      <alignment vertical="center"/>
    </xf>
    <xf numFmtId="0" fontId="0" fillId="0" borderId="0" xfId="0"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justify" vertical="top" wrapText="1"/>
    </xf>
    <xf numFmtId="2" fontId="0" fillId="0" borderId="1" xfId="0" applyNumberFormat="1" applyFill="1" applyBorder="1" applyAlignment="1">
      <alignment horizontal="center" vertical="center" wrapText="1"/>
    </xf>
    <xf numFmtId="166" fontId="0" fillId="0" borderId="1" xfId="0" applyNumberFormat="1" applyFill="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horizontal="justify" vertical="top"/>
    </xf>
    <xf numFmtId="0" fontId="0" fillId="0" borderId="1" xfId="0" applyFill="1" applyBorder="1" applyAlignment="1">
      <alignment wrapText="1"/>
    </xf>
    <xf numFmtId="167" fontId="0" fillId="0" borderId="1" xfId="0" applyNumberFormat="1" applyFill="1" applyBorder="1"/>
    <xf numFmtId="167" fontId="0" fillId="0" borderId="1" xfId="0" applyNumberFormat="1" applyFill="1" applyBorder="1" applyAlignment="1">
      <alignment vertical="center"/>
    </xf>
    <xf numFmtId="0" fontId="0" fillId="0" borderId="1" xfId="0" applyFill="1" applyBorder="1" applyAlignment="1">
      <alignment vertical="center" wrapText="1"/>
    </xf>
    <xf numFmtId="0" fontId="0" fillId="0" borderId="1" xfId="0" applyBorder="1" applyAlignment="1">
      <alignment vertical="top"/>
    </xf>
    <xf numFmtId="0" fontId="0" fillId="0" borderId="1" xfId="0" applyBorder="1" applyAlignment="1">
      <alignment horizontal="center" vertical="top"/>
    </xf>
    <xf numFmtId="0" fontId="0" fillId="0" borderId="1" xfId="0" applyFill="1" applyBorder="1" applyAlignment="1">
      <alignment vertical="top"/>
    </xf>
    <xf numFmtId="0" fontId="0" fillId="0" borderId="1" xfId="0" applyBorder="1" applyAlignment="1">
      <alignment horizontal="left" vertical="top"/>
    </xf>
    <xf numFmtId="0" fontId="0" fillId="0" borderId="1" xfId="0" applyFill="1" applyBorder="1" applyAlignment="1">
      <alignment horizontal="center" vertical="top"/>
    </xf>
    <xf numFmtId="0" fontId="0" fillId="2" borderId="0" xfId="0" applyFill="1"/>
    <xf numFmtId="0" fontId="0" fillId="2" borderId="0" xfId="0" applyFill="1" applyAlignment="1">
      <alignment wrapText="1"/>
    </xf>
    <xf numFmtId="166" fontId="10" fillId="2" borderId="1" xfId="0" applyNumberFormat="1" applyFont="1" applyFill="1" applyBorder="1" applyAlignment="1">
      <alignment horizontal="center" vertical="center"/>
    </xf>
    <xf numFmtId="0" fontId="0" fillId="0" borderId="1" xfId="0" applyBorder="1" applyAlignment="1">
      <alignment horizontal="left" vertical="top" wrapText="1"/>
    </xf>
    <xf numFmtId="166" fontId="14" fillId="2" borderId="1" xfId="0" applyNumberFormat="1" applyFont="1" applyFill="1" applyBorder="1"/>
    <xf numFmtId="0" fontId="10" fillId="0" borderId="1" xfId="0" applyFont="1" applyBorder="1" applyAlignment="1">
      <alignment horizontal="justify" vertical="top"/>
    </xf>
    <xf numFmtId="0" fontId="13" fillId="0" borderId="1" xfId="1" applyFont="1" applyBorder="1" applyAlignment="1">
      <alignment horizontal="center" vertical="top" wrapText="1"/>
    </xf>
    <xf numFmtId="0" fontId="0" fillId="0" borderId="2" xfId="0" applyFill="1" applyBorder="1" applyAlignment="1">
      <alignment horizontal="left" vertical="top" wrapText="1"/>
    </xf>
    <xf numFmtId="0" fontId="0" fillId="0" borderId="3" xfId="0" applyBorder="1" applyAlignment="1">
      <alignment horizontal="left" vertical="top"/>
    </xf>
    <xf numFmtId="0" fontId="0" fillId="0" borderId="2" xfId="0" applyFill="1" applyBorder="1" applyAlignment="1">
      <alignment horizontal="center" vertical="top"/>
    </xf>
    <xf numFmtId="0" fontId="0" fillId="0" borderId="3" xfId="0" applyFill="1" applyBorder="1" applyAlignment="1">
      <alignment horizontal="center" vertical="top"/>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167" fontId="0" fillId="0" borderId="2" xfId="0" applyNumberFormat="1" applyFill="1" applyBorder="1" applyAlignment="1">
      <alignment horizontal="center" vertical="center"/>
    </xf>
    <xf numFmtId="167" fontId="0" fillId="0" borderId="3" xfId="0" applyNumberForma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cellXfs>
  <cellStyles count="39">
    <cellStyle name="Comma 2" xfId="2"/>
    <cellStyle name="Comma 2 10" xfId="9"/>
    <cellStyle name="Comma 2 11" xfId="26"/>
    <cellStyle name="Comma 2 2" xfId="8"/>
    <cellStyle name="Comma 2 3" xfId="10"/>
    <cellStyle name="Comma 2 4" xfId="11"/>
    <cellStyle name="Comma 2 5" xfId="12"/>
    <cellStyle name="Comma 2 6" xfId="13"/>
    <cellStyle name="Comma 2 7" xfId="14"/>
    <cellStyle name="Comma 2 8" xfId="15"/>
    <cellStyle name="Comma 2 9" xfId="16"/>
    <cellStyle name="Comma 3 2" xfId="17"/>
    <cellStyle name="Comma 3 3" xfId="37"/>
    <cellStyle name="Comma 4" xfId="18"/>
    <cellStyle name="Comma 5" xfId="19"/>
    <cellStyle name="Currency 2" xfId="3"/>
    <cellStyle name="Excel Built-in Normal" xfId="20"/>
    <cellStyle name="Normal" xfId="0" builtinId="0"/>
    <cellStyle name="Normal 2" xfId="1"/>
    <cellStyle name="Normal 2 10" xfId="22"/>
    <cellStyle name="Normal 2 11" xfId="23"/>
    <cellStyle name="Normal 2 12" xfId="24"/>
    <cellStyle name="Normal 2 13" xfId="25"/>
    <cellStyle name="Normal 2 14" xfId="38"/>
    <cellStyle name="Normal 2 2" xfId="4"/>
    <cellStyle name="Normal 2 3" xfId="21"/>
    <cellStyle name="Normal 2 4" xfId="27"/>
    <cellStyle name="Normal 2 5" xfId="28"/>
    <cellStyle name="Normal 2 6" xfId="29"/>
    <cellStyle name="Normal 2 7" xfId="30"/>
    <cellStyle name="Normal 2 8" xfId="31"/>
    <cellStyle name="Normal 2 9" xfId="32"/>
    <cellStyle name="Normal 3" xfId="33"/>
    <cellStyle name="Normal 4" xfId="5"/>
    <cellStyle name="Normal 5" xfId="34"/>
    <cellStyle name="Normal 6" xfId="35"/>
    <cellStyle name="Normal 7" xfId="36"/>
    <cellStyle name="Percent 2" xfId="6"/>
    <cellStyle name="Style 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tabSelected="1" view="pageBreakPreview" zoomScale="80" zoomScaleSheetLayoutView="80" workbookViewId="0">
      <pane ySplit="2" topLeftCell="A21" activePane="bottomLeft" state="frozen"/>
      <selection pane="bottomLeft" activeCell="C34" sqref="C34"/>
    </sheetView>
  </sheetViews>
  <sheetFormatPr defaultRowHeight="15"/>
  <cols>
    <col min="1" max="1" width="3.5703125" style="4" customWidth="1"/>
    <col min="2" max="2" width="7.28515625" customWidth="1"/>
    <col min="3" max="3" width="72" style="5" customWidth="1"/>
    <col min="4" max="4" width="6" customWidth="1"/>
    <col min="5" max="5" width="11.28515625" customWidth="1"/>
    <col min="6" max="6" width="9.5703125" style="23" customWidth="1"/>
    <col min="7" max="7" width="9.28515625" style="9" bestFit="1" customWidth="1"/>
    <col min="8" max="8" width="16.5703125" customWidth="1"/>
  </cols>
  <sheetData>
    <row r="1" spans="1:9" ht="33.75" customHeight="1">
      <c r="A1" s="46" t="s">
        <v>40</v>
      </c>
      <c r="B1" s="46"/>
      <c r="C1" s="46"/>
      <c r="D1" s="46"/>
      <c r="E1" s="46"/>
      <c r="F1" s="46"/>
      <c r="G1" s="46"/>
      <c r="H1" s="46"/>
    </row>
    <row r="2" spans="1:9" ht="33" customHeight="1">
      <c r="A2" s="1" t="s">
        <v>0</v>
      </c>
      <c r="B2" s="3" t="s">
        <v>1</v>
      </c>
      <c r="C2" s="6" t="s">
        <v>2</v>
      </c>
      <c r="D2" s="3" t="s">
        <v>3</v>
      </c>
      <c r="E2" s="3" t="s">
        <v>4</v>
      </c>
      <c r="F2" s="3" t="s">
        <v>23</v>
      </c>
      <c r="G2" s="2" t="s">
        <v>5</v>
      </c>
      <c r="H2" s="3" t="s">
        <v>8</v>
      </c>
    </row>
    <row r="3" spans="1:9" ht="45.75" customHeight="1">
      <c r="A3" s="36">
        <v>1</v>
      </c>
      <c r="B3" s="35">
        <v>15.57</v>
      </c>
      <c r="C3" s="12" t="s">
        <v>6</v>
      </c>
      <c r="D3" s="10" t="s">
        <v>7</v>
      </c>
      <c r="E3" s="28">
        <v>42</v>
      </c>
      <c r="F3" s="10"/>
      <c r="G3" s="28">
        <v>253.23</v>
      </c>
      <c r="H3" s="13">
        <f>E3*G3</f>
        <v>10635.66</v>
      </c>
      <c r="I3" s="40"/>
    </row>
    <row r="4" spans="1:9" ht="409.5" customHeight="1">
      <c r="A4" s="36">
        <v>2</v>
      </c>
      <c r="B4" s="35">
        <v>8.32</v>
      </c>
      <c r="C4" s="12" t="s">
        <v>10</v>
      </c>
      <c r="D4" s="10" t="s">
        <v>9</v>
      </c>
      <c r="E4" s="28">
        <v>4309.8</v>
      </c>
      <c r="F4" s="10"/>
      <c r="G4" s="28">
        <v>253.23</v>
      </c>
      <c r="H4" s="13">
        <f>E4*G4</f>
        <v>1091370.6540000001</v>
      </c>
      <c r="I4" s="40"/>
    </row>
    <row r="5" spans="1:9" ht="30">
      <c r="A5" s="36">
        <v>3</v>
      </c>
      <c r="B5" s="35" t="s">
        <v>12</v>
      </c>
      <c r="C5" s="12" t="s">
        <v>11</v>
      </c>
      <c r="D5" s="11" t="s">
        <v>13</v>
      </c>
      <c r="E5" s="28">
        <v>464.7</v>
      </c>
      <c r="F5" s="20"/>
      <c r="G5" s="28">
        <f>((4*6*1*1.35)+(1*1.2*1.35))*8</f>
        <v>272.16000000000003</v>
      </c>
      <c r="H5" s="13">
        <f>E5*G5</f>
        <v>126472.75200000001</v>
      </c>
      <c r="I5" s="40"/>
    </row>
    <row r="6" spans="1:9" ht="45">
      <c r="A6" s="39">
        <v>6</v>
      </c>
      <c r="B6" s="37"/>
      <c r="C6" s="25" t="s">
        <v>25</v>
      </c>
      <c r="D6" s="21" t="s">
        <v>24</v>
      </c>
      <c r="E6" s="14"/>
      <c r="F6" s="21">
        <v>350</v>
      </c>
      <c r="G6" s="26">
        <f>(1.8+0.91+1.5)*2.1*20</f>
        <v>176.82000000000002</v>
      </c>
      <c r="H6" s="13">
        <f>F6*G6</f>
        <v>61887.000000000007</v>
      </c>
      <c r="I6" s="40"/>
    </row>
    <row r="7" spans="1:9" ht="60">
      <c r="A7" s="36">
        <v>7</v>
      </c>
      <c r="B7" s="36" t="s">
        <v>28</v>
      </c>
      <c r="C7" s="12" t="s">
        <v>27</v>
      </c>
      <c r="D7" s="29" t="s">
        <v>9</v>
      </c>
      <c r="E7" s="18">
        <v>1296.4000000000001</v>
      </c>
      <c r="F7" s="22"/>
      <c r="G7" s="18">
        <f>1*1.2*1.35</f>
        <v>1.62</v>
      </c>
      <c r="H7" s="13">
        <f>E7*G7</f>
        <v>2100.1680000000001</v>
      </c>
      <c r="I7" s="41"/>
    </row>
    <row r="8" spans="1:9" ht="405">
      <c r="A8" s="36">
        <v>15</v>
      </c>
      <c r="B8" s="37" t="s">
        <v>32</v>
      </c>
      <c r="C8" s="25" t="s">
        <v>31</v>
      </c>
      <c r="D8" s="34" t="s">
        <v>9</v>
      </c>
      <c r="E8" s="33">
        <v>1117.6500000000001</v>
      </c>
      <c r="F8" s="21"/>
      <c r="G8" s="24">
        <f>40</f>
        <v>40</v>
      </c>
      <c r="H8" s="13">
        <f>E8*G8</f>
        <v>44706</v>
      </c>
      <c r="I8" s="40"/>
    </row>
    <row r="9" spans="1:9" ht="45">
      <c r="A9" s="36"/>
      <c r="B9" s="35"/>
      <c r="C9" s="43" t="s">
        <v>43</v>
      </c>
      <c r="D9" s="11"/>
      <c r="E9" s="28"/>
      <c r="F9" s="20"/>
      <c r="G9" s="28"/>
      <c r="H9" s="42">
        <f>SUM(H3:H8)</f>
        <v>1337172.2340000002</v>
      </c>
      <c r="I9" s="40"/>
    </row>
    <row r="10" spans="1:9">
      <c r="A10" s="36"/>
      <c r="B10" s="35"/>
      <c r="C10" s="12"/>
      <c r="D10" s="11"/>
      <c r="E10" s="28"/>
      <c r="F10" s="20"/>
      <c r="G10" s="28"/>
      <c r="H10" s="13"/>
      <c r="I10" s="40"/>
    </row>
    <row r="11" spans="1:9" ht="44.25" customHeight="1">
      <c r="A11" s="36">
        <v>4</v>
      </c>
      <c r="B11" s="36" t="s">
        <v>15</v>
      </c>
      <c r="C11" s="12" t="s">
        <v>14</v>
      </c>
      <c r="D11" s="20" t="s">
        <v>16</v>
      </c>
      <c r="E11" s="18">
        <v>79.45</v>
      </c>
      <c r="F11" s="20"/>
      <c r="G11" s="10">
        <f>1327.6*30%</f>
        <v>398.28</v>
      </c>
      <c r="H11" s="13">
        <f>E11*G11</f>
        <v>31643.345999999998</v>
      </c>
    </row>
    <row r="12" spans="1:9" ht="135">
      <c r="A12" s="36">
        <v>5</v>
      </c>
      <c r="B12" s="36" t="s">
        <v>17</v>
      </c>
      <c r="C12" s="12" t="s">
        <v>18</v>
      </c>
      <c r="D12" s="20" t="s">
        <v>9</v>
      </c>
      <c r="E12" s="18">
        <v>2944.1</v>
      </c>
      <c r="F12" s="20"/>
      <c r="G12" s="18">
        <f>(3.3+2.2)*2.4</f>
        <v>13.2</v>
      </c>
      <c r="H12" s="13">
        <f>E12*G12</f>
        <v>38862.119999999995</v>
      </c>
    </row>
    <row r="13" spans="1:9">
      <c r="A13" s="36">
        <v>8</v>
      </c>
      <c r="B13" s="35"/>
      <c r="C13" s="12" t="s">
        <v>19</v>
      </c>
      <c r="D13" s="15" t="s">
        <v>9</v>
      </c>
      <c r="E13" s="11"/>
      <c r="F13" s="22">
        <v>2500</v>
      </c>
      <c r="G13" s="24">
        <f>3*1.5*1.5</f>
        <v>6.75</v>
      </c>
      <c r="H13" s="13">
        <f>F13*G13</f>
        <v>16875</v>
      </c>
    </row>
    <row r="14" spans="1:9" ht="57" customHeight="1">
      <c r="A14" s="36">
        <v>9</v>
      </c>
      <c r="B14" s="35" t="s">
        <v>20</v>
      </c>
      <c r="C14" s="8" t="s">
        <v>38</v>
      </c>
      <c r="D14" s="15" t="s">
        <v>9</v>
      </c>
      <c r="E14" s="16">
        <v>82</v>
      </c>
      <c r="F14" s="22"/>
      <c r="G14" s="10">
        <v>6005.29</v>
      </c>
      <c r="H14" s="13">
        <f t="shared" ref="H14:H19" si="0">E14*G14</f>
        <v>492433.77999999997</v>
      </c>
    </row>
    <row r="15" spans="1:9" ht="45">
      <c r="A15" s="36">
        <v>10</v>
      </c>
      <c r="B15" s="35" t="s">
        <v>21</v>
      </c>
      <c r="C15" s="12" t="s">
        <v>22</v>
      </c>
      <c r="D15" s="15" t="s">
        <v>9</v>
      </c>
      <c r="E15" s="16">
        <v>232</v>
      </c>
      <c r="F15" s="22"/>
      <c r="G15" s="19">
        <v>1391.27</v>
      </c>
      <c r="H15" s="13">
        <f t="shared" si="0"/>
        <v>322774.64</v>
      </c>
    </row>
    <row r="16" spans="1:9" ht="30">
      <c r="A16" s="36">
        <v>11</v>
      </c>
      <c r="B16" s="38">
        <v>13.98</v>
      </c>
      <c r="C16" s="17" t="s">
        <v>26</v>
      </c>
      <c r="D16" s="15" t="s">
        <v>9</v>
      </c>
      <c r="E16" s="20">
        <v>84.65</v>
      </c>
      <c r="F16" s="20"/>
      <c r="G16" s="10">
        <f>1114.01*2.4</f>
        <v>2673.6239999999998</v>
      </c>
      <c r="H16" s="13">
        <f t="shared" si="0"/>
        <v>226322.27160000001</v>
      </c>
    </row>
    <row r="17" spans="1:8" s="7" customFormat="1" ht="38.25" customHeight="1">
      <c r="A17" s="36">
        <v>12</v>
      </c>
      <c r="B17" s="37"/>
      <c r="C17" s="30" t="s">
        <v>35</v>
      </c>
      <c r="D17" s="31" t="s">
        <v>9</v>
      </c>
      <c r="E17" s="32">
        <f>115*10.76</f>
        <v>1237.3999999999999</v>
      </c>
      <c r="F17" s="21"/>
      <c r="G17" s="24">
        <f>21*4.87*2.4</f>
        <v>245.44799999999998</v>
      </c>
      <c r="H17" s="27">
        <f t="shared" si="0"/>
        <v>303717.35519999993</v>
      </c>
    </row>
    <row r="18" spans="1:8" s="7" customFormat="1" ht="120">
      <c r="A18" s="36">
        <v>13</v>
      </c>
      <c r="B18" s="37" t="s">
        <v>30</v>
      </c>
      <c r="C18" s="30" t="s">
        <v>29</v>
      </c>
      <c r="D18" s="34" t="s">
        <v>9</v>
      </c>
      <c r="E18" s="33">
        <v>444.8</v>
      </c>
      <c r="F18" s="21"/>
      <c r="G18" s="24">
        <f>6.5*2*3.05*2</f>
        <v>79.3</v>
      </c>
      <c r="H18" s="13">
        <f t="shared" si="0"/>
        <v>35272.639999999999</v>
      </c>
    </row>
    <row r="19" spans="1:8" s="7" customFormat="1" ht="225">
      <c r="A19" s="36">
        <v>14</v>
      </c>
      <c r="B19" s="37" t="s">
        <v>34</v>
      </c>
      <c r="C19" s="30" t="s">
        <v>33</v>
      </c>
      <c r="D19" s="34" t="s">
        <v>9</v>
      </c>
      <c r="E19" s="33">
        <v>373.4</v>
      </c>
      <c r="F19" s="21"/>
      <c r="G19" s="24">
        <f>(5.4*4.4)+(6.5*5)</f>
        <v>56.260000000000005</v>
      </c>
      <c r="H19" s="13">
        <f t="shared" si="0"/>
        <v>21007.484</v>
      </c>
    </row>
    <row r="20" spans="1:8" s="7" customFormat="1" ht="105">
      <c r="A20" s="14">
        <v>16</v>
      </c>
      <c r="B20" s="14" t="s">
        <v>39</v>
      </c>
      <c r="C20" s="31" t="s">
        <v>41</v>
      </c>
      <c r="D20" s="14">
        <v>1</v>
      </c>
      <c r="E20" s="14"/>
      <c r="F20" s="14">
        <v>85000</v>
      </c>
      <c r="G20" s="14">
        <v>1</v>
      </c>
      <c r="H20" s="13">
        <f>F20*G20</f>
        <v>85000</v>
      </c>
    </row>
    <row r="21" spans="1:8" s="7" customFormat="1" ht="105">
      <c r="A21" s="14">
        <v>17</v>
      </c>
      <c r="B21" s="14" t="s">
        <v>39</v>
      </c>
      <c r="C21" s="31" t="s">
        <v>42</v>
      </c>
      <c r="D21" s="14">
        <v>1</v>
      </c>
      <c r="E21" s="14"/>
      <c r="F21" s="14">
        <v>40000</v>
      </c>
      <c r="G21" s="14">
        <v>1</v>
      </c>
      <c r="H21" s="13">
        <f>F21*G21</f>
        <v>40000</v>
      </c>
    </row>
    <row r="22" spans="1:8" ht="45">
      <c r="A22" s="39">
        <v>18</v>
      </c>
      <c r="B22" s="37"/>
      <c r="C22" s="25" t="s">
        <v>36</v>
      </c>
      <c r="D22" s="34" t="s">
        <v>37</v>
      </c>
      <c r="E22" s="33"/>
      <c r="F22" s="21"/>
      <c r="G22" s="24"/>
      <c r="H22" s="13">
        <v>50000</v>
      </c>
    </row>
    <row r="23" spans="1:8">
      <c r="A23" s="49"/>
      <c r="B23" s="49"/>
      <c r="C23" s="47" t="s">
        <v>44</v>
      </c>
      <c r="D23" s="51"/>
      <c r="E23" s="53"/>
      <c r="F23" s="55"/>
      <c r="G23" s="55"/>
      <c r="H23" s="42">
        <f>SUM(H11:H22)</f>
        <v>1663908.6367999997</v>
      </c>
    </row>
    <row r="24" spans="1:8" ht="33.75" customHeight="1">
      <c r="A24" s="50"/>
      <c r="B24" s="50"/>
      <c r="C24" s="48"/>
      <c r="D24" s="52"/>
      <c r="E24" s="54"/>
      <c r="F24" s="56"/>
      <c r="G24" s="56"/>
    </row>
    <row r="25" spans="1:8" ht="15.75">
      <c r="A25" s="10"/>
      <c r="B25" s="11"/>
      <c r="C25" s="45" t="s">
        <v>45</v>
      </c>
      <c r="D25" s="11"/>
      <c r="E25" s="11"/>
      <c r="F25" s="20"/>
      <c r="G25" s="10"/>
      <c r="H25" s="44">
        <f>H9+H23</f>
        <v>3001080.8707999997</v>
      </c>
    </row>
    <row r="26" spans="1:8">
      <c r="A26" s="10"/>
      <c r="B26" s="11"/>
      <c r="C26" s="17" t="s">
        <v>46</v>
      </c>
      <c r="D26" s="11"/>
      <c r="E26" s="11"/>
      <c r="F26" s="20"/>
      <c r="G26" s="10"/>
      <c r="H26" s="11"/>
    </row>
    <row r="27" spans="1:8">
      <c r="A27" s="10"/>
      <c r="B27" s="11"/>
      <c r="C27" s="17"/>
      <c r="D27" s="11"/>
      <c r="E27" s="11"/>
      <c r="F27" s="20"/>
      <c r="G27" s="10"/>
      <c r="H27" s="11"/>
    </row>
    <row r="28" spans="1:8">
      <c r="A28" s="10"/>
      <c r="B28" s="11"/>
      <c r="C28" s="17" t="s">
        <v>47</v>
      </c>
      <c r="D28" s="11"/>
      <c r="E28" s="11"/>
      <c r="F28" s="20"/>
      <c r="G28" s="10"/>
      <c r="H28" s="11"/>
    </row>
    <row r="29" spans="1:8">
      <c r="A29" s="10"/>
      <c r="B29" s="11"/>
      <c r="C29" s="17"/>
      <c r="D29" s="11"/>
      <c r="E29" s="11"/>
      <c r="F29" s="20"/>
      <c r="G29" s="10"/>
      <c r="H29" s="11"/>
    </row>
    <row r="30" spans="1:8">
      <c r="A30" s="10"/>
      <c r="B30" s="11"/>
      <c r="C30" s="17" t="s">
        <v>48</v>
      </c>
      <c r="D30" s="11"/>
      <c r="E30" s="11"/>
      <c r="F30" s="20"/>
      <c r="G30" s="10"/>
      <c r="H30" s="11"/>
    </row>
    <row r="31" spans="1:8">
      <c r="A31" s="10"/>
      <c r="B31" s="11"/>
      <c r="C31" s="17"/>
      <c r="D31" s="11"/>
      <c r="E31" s="11"/>
      <c r="F31" s="20"/>
      <c r="G31" s="10"/>
      <c r="H31" s="11"/>
    </row>
    <row r="32" spans="1:8">
      <c r="A32" s="10"/>
      <c r="B32" s="11"/>
      <c r="C32" s="17" t="s">
        <v>49</v>
      </c>
      <c r="D32" s="11"/>
      <c r="E32" s="11"/>
      <c r="F32" s="20"/>
      <c r="G32" s="10"/>
      <c r="H32" s="11"/>
    </row>
    <row r="33" spans="1:8">
      <c r="A33" s="10"/>
      <c r="B33" s="11"/>
      <c r="C33" s="17"/>
      <c r="D33" s="11"/>
      <c r="E33" s="11"/>
      <c r="F33" s="20"/>
      <c r="G33" s="10"/>
      <c r="H33" s="11"/>
    </row>
    <row r="34" spans="1:8">
      <c r="A34" s="10"/>
      <c r="B34" s="11"/>
      <c r="C34" s="17"/>
      <c r="D34" s="11"/>
      <c r="E34" s="11"/>
      <c r="F34" s="20"/>
      <c r="G34" s="10"/>
      <c r="H34" s="11"/>
    </row>
    <row r="35" spans="1:8">
      <c r="A35" s="10"/>
      <c r="B35" s="11"/>
      <c r="C35" s="17"/>
      <c r="D35" s="11"/>
      <c r="E35" s="11"/>
      <c r="F35" s="20"/>
      <c r="G35" s="10"/>
      <c r="H35" s="11"/>
    </row>
    <row r="36" spans="1:8">
      <c r="A36" s="10"/>
      <c r="B36" s="11"/>
      <c r="C36" s="17"/>
      <c r="D36" s="11"/>
      <c r="E36" s="11"/>
      <c r="F36" s="20"/>
      <c r="G36" s="10"/>
      <c r="H36" s="11"/>
    </row>
  </sheetData>
  <mergeCells count="8">
    <mergeCell ref="A1:H1"/>
    <mergeCell ref="C23:C24"/>
    <mergeCell ref="B23:B24"/>
    <mergeCell ref="A23:A24"/>
    <mergeCell ref="D23:D24"/>
    <mergeCell ref="E23:E24"/>
    <mergeCell ref="F23:F24"/>
    <mergeCell ref="G23:G24"/>
  </mergeCells>
  <pageMargins left="0.7" right="0.7" top="0.75" bottom="0.75" header="0.3" footer="0.3"/>
  <pageSetup paperSize="9" scale="92" orientation="landscape" r:id="rId1"/>
  <rowBreaks count="1" manualBreakCount="1">
    <brk id="18"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0" zoomScale="86" zoomScaleNormal="86" workbookViewId="0">
      <selection activeCell="A24" sqref="A24:C45"/>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Price Bid(BoQ)</vt:lpstr>
      <vt:lpstr>Sheet2</vt:lpstr>
      <vt:lpstr>Sheet3</vt:lpstr>
      <vt:lpstr>'Price Bid(BoQ)'!Print_Area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3D Vision04</dc:creator>
  <cp:lastModifiedBy>Manas Ranjan Hati</cp:lastModifiedBy>
  <cp:lastPrinted>2019-07-14T10:46:00Z</cp:lastPrinted>
  <dcterms:created xsi:type="dcterms:W3CDTF">2019-07-03T08:03:35Z</dcterms:created>
  <dcterms:modified xsi:type="dcterms:W3CDTF">2019-09-23T06:42:38Z</dcterms:modified>
</cp:coreProperties>
</file>